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s" state="visible" r:id="rId4"/>
    <sheet sheetId="2" name="Payments Received" state="visible" r:id="rId5"/>
    <sheet sheetId="3" name="Reconciliation" state="visible" r:id="rId6"/>
  </sheets>
  <calcPr calcId="171027"/>
</workbook>
</file>

<file path=xl/sharedStrings.xml><?xml version="1.0" encoding="utf-8"?>
<sst xmlns="http://schemas.openxmlformats.org/spreadsheetml/2006/main" count="93" uniqueCount="64">
  <si>
    <t>OPENRIGHTS</t>
  </si>
  <si>
    <t>Invoices Issued</t>
  </si>
  <si>
    <t>Your invoice register  |  openrights.blog</t>
  </si>
  <si>
    <t>Invoice #</t>
  </si>
  <si>
    <t>Counterparty</t>
  </si>
  <si>
    <t>Issue Date</t>
  </si>
  <si>
    <t>Due Date</t>
  </si>
  <si>
    <t>Amount (USD)</t>
  </si>
  <si>
    <t>Reference</t>
  </si>
  <si>
    <t>Status</t>
  </si>
  <si>
    <t>INV-4001</t>
  </si>
  <si>
    <t>Sunfire Media</t>
  </si>
  <si>
    <t>2026-01-15</t>
  </si>
  <si>
    <t>2026-02-14</t>
  </si>
  <si>
    <t>K-2601 MG Tranche 1</t>
  </si>
  <si>
    <t>Outstanding</t>
  </si>
  <si>
    <t>INV-4002</t>
  </si>
  <si>
    <t>Nova Distribuidora</t>
  </si>
  <si>
    <t>2026-01-22</t>
  </si>
  <si>
    <t>2026-02-21</t>
  </si>
  <si>
    <t>K-2602 MG Tranche 1</t>
  </si>
  <si>
    <t>INV-4003</t>
  </si>
  <si>
    <t>Park Distribution</t>
  </si>
  <si>
    <t>2026-02-05</t>
  </si>
  <si>
    <t>2026-03-07</t>
  </si>
  <si>
    <t>K-2603 MG Tranche 1</t>
  </si>
  <si>
    <t>INV-4004</t>
  </si>
  <si>
    <t>2026-02-28</t>
  </si>
  <si>
    <t>2026-03-30</t>
  </si>
  <si>
    <t>K-2601 MG Tranche 2</t>
  </si>
  <si>
    <t>INV-4005</t>
  </si>
  <si>
    <t>Peninsula Films</t>
  </si>
  <si>
    <t>2026-03-01</t>
  </si>
  <si>
    <t>2026-03-31</t>
  </si>
  <si>
    <t>K-2604 Delivery</t>
  </si>
  <si>
    <t>Free template from OpenRights  |  openrights.blog  |  Independent resource for entertainment catalog management</t>
  </si>
  <si>
    <t>Payments Received</t>
  </si>
  <si>
    <t>Bank-side incoming batch  |  openrights.blog</t>
  </si>
  <si>
    <t>Payment ID</t>
  </si>
  <si>
    <t>Received Date</t>
  </si>
  <si>
    <t>Bank Ref</t>
  </si>
  <si>
    <t>Notes</t>
  </si>
  <si>
    <t>PAY-9001</t>
  </si>
  <si>
    <t>2026-02-10</t>
  </si>
  <si>
    <t>WIRE-AA01</t>
  </si>
  <si>
    <t/>
  </si>
  <si>
    <t>PAY-9002</t>
  </si>
  <si>
    <t>2026-02-25</t>
  </si>
  <si>
    <t>WIRE-AA02</t>
  </si>
  <si>
    <t>PAY-9003</t>
  </si>
  <si>
    <t>2026-03-04</t>
  </si>
  <si>
    <t>WIRE-AA03</t>
  </si>
  <si>
    <t>Short — FX adjustment?</t>
  </si>
  <si>
    <t>PAY-9004</t>
  </si>
  <si>
    <t>2026-02-11</t>
  </si>
  <si>
    <t>WIRE-AA04</t>
  </si>
  <si>
    <t>Duplicate wire — flag</t>
  </si>
  <si>
    <t>Reconciliation</t>
  </si>
  <si>
    <t>Invoices joined to payments  |  openrights.blog</t>
  </si>
  <si>
    <t>Invoiced</t>
  </si>
  <si>
    <t>Paid</t>
  </si>
  <si>
    <t>Variance</t>
  </si>
  <si>
    <t>Payment Count</t>
  </si>
  <si>
    <t>Aging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</si>
</sst>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;[Red]-&quot;$&quot;#,##0.00"/>
  </numFmts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165" fontId="0" fillId="0" borderId="0" xfId="0" applyNumberFormat="1"/>
    <xf numFmtId="165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5" fontId="5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6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  <dxf>
      <font>
        <b/>
        <color rgb="DC2626"/>
      </font>
    </dxf>
    <dxf>
      <font>
        <b/>
        <color rgb="D977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G12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4" width="12" customWidth="1"/>
    <col min="5" max="5" width="14" style="1" customWidth="1"/>
    <col min="6" max="6" width="18" customWidth="1"/>
    <col min="7" max="7" width="14" customWidth="1"/>
  </cols>
  <sheetData>
    <row r="1" ht="28" customHeight="1" spans="1:7" x14ac:dyDescent="0.25">
      <c r="A1" s="2" t="s">
        <v>0</v>
      </c>
      <c r="B1" s="2"/>
      <c r="C1" s="2"/>
      <c r="D1" s="2"/>
      <c r="E1" s="2"/>
      <c r="F1" s="2"/>
      <c r="G1" s="2"/>
    </row>
    <row r="2" ht="30" customHeight="1" spans="1:7" x14ac:dyDescent="0.25">
      <c r="A2" s="3" t="s">
        <v>1</v>
      </c>
      <c r="B2" s="3"/>
      <c r="C2" s="3"/>
      <c r="D2" s="3"/>
      <c r="E2" s="3"/>
      <c r="F2" s="3"/>
      <c r="G2" s="3"/>
    </row>
    <row r="3" ht="20" customHeight="1" spans="1:7" x14ac:dyDescent="0.25">
      <c r="A3" s="4" t="s">
        <v>2</v>
      </c>
      <c r="B3" s="4"/>
      <c r="C3" s="4"/>
      <c r="D3" s="4"/>
      <c r="E3" s="4"/>
      <c r="F3" s="4"/>
      <c r="G3" s="4"/>
    </row>
    <row r="4" ht="8" customHeight="1" x14ac:dyDescent="0.25"/>
    <row r="5" ht="28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</row>
    <row r="6" spans="1:7" x14ac:dyDescent="0.25">
      <c r="A6" s="7" t="s">
        <v>10</v>
      </c>
      <c r="B6" s="7" t="s">
        <v>11</v>
      </c>
      <c r="C6" s="7" t="s">
        <v>12</v>
      </c>
      <c r="D6" s="7" t="s">
        <v>13</v>
      </c>
      <c r="E6" s="8">
        <v>62500</v>
      </c>
      <c r="F6" s="7" t="s">
        <v>14</v>
      </c>
      <c r="G6" s="7" t="s">
        <v>15</v>
      </c>
    </row>
    <row r="7" spans="1:7" x14ac:dyDescent="0.25">
      <c r="A7" s="9" t="s">
        <v>16</v>
      </c>
      <c r="B7" s="9" t="s">
        <v>17</v>
      </c>
      <c r="C7" s="9" t="s">
        <v>18</v>
      </c>
      <c r="D7" s="9" t="s">
        <v>19</v>
      </c>
      <c r="E7" s="10">
        <v>18750</v>
      </c>
      <c r="F7" s="9" t="s">
        <v>20</v>
      </c>
      <c r="G7" s="9" t="s">
        <v>15</v>
      </c>
    </row>
    <row r="8" spans="1:7" x14ac:dyDescent="0.25">
      <c r="A8" s="7" t="s">
        <v>21</v>
      </c>
      <c r="B8" s="7" t="s">
        <v>22</v>
      </c>
      <c r="C8" s="7" t="s">
        <v>23</v>
      </c>
      <c r="D8" s="7" t="s">
        <v>24</v>
      </c>
      <c r="E8" s="8">
        <v>30000</v>
      </c>
      <c r="F8" s="7" t="s">
        <v>25</v>
      </c>
      <c r="G8" s="7" t="s">
        <v>15</v>
      </c>
    </row>
    <row r="9" spans="1:7" x14ac:dyDescent="0.25">
      <c r="A9" s="9" t="s">
        <v>26</v>
      </c>
      <c r="B9" s="9" t="s">
        <v>11</v>
      </c>
      <c r="C9" s="9" t="s">
        <v>27</v>
      </c>
      <c r="D9" s="9" t="s">
        <v>28</v>
      </c>
      <c r="E9" s="10">
        <v>62500</v>
      </c>
      <c r="F9" s="9" t="s">
        <v>29</v>
      </c>
      <c r="G9" s="9" t="s">
        <v>15</v>
      </c>
    </row>
    <row r="10" spans="1:7" x14ac:dyDescent="0.25">
      <c r="A10" s="7" t="s">
        <v>30</v>
      </c>
      <c r="B10" s="7" t="s">
        <v>31</v>
      </c>
      <c r="C10" s="7" t="s">
        <v>32</v>
      </c>
      <c r="D10" s="7" t="s">
        <v>33</v>
      </c>
      <c r="E10" s="8">
        <v>15000</v>
      </c>
      <c r="F10" s="7" t="s">
        <v>34</v>
      </c>
      <c r="G10" s="7" t="s">
        <v>15</v>
      </c>
    </row>
    <row r="12" ht="24" customHeight="1" spans="1:7" x14ac:dyDescent="0.25">
      <c r="A12" s="11" t="s">
        <v>35</v>
      </c>
      <c r="B12" s="11"/>
      <c r="C12" s="11"/>
      <c r="D12" s="11"/>
      <c r="E12" s="11"/>
      <c r="F12" s="11"/>
      <c r="G12" s="11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F11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4" customWidth="1"/>
    <col min="4" max="4" width="14" style="1" customWidth="1"/>
    <col min="5" max="5" width="18" customWidth="1"/>
    <col min="6" max="6" width="22" customWidth="1"/>
  </cols>
  <sheetData>
    <row r="1" ht="28" customHeight="1" spans="1:6" x14ac:dyDescent="0.25">
      <c r="A1" s="2" t="s">
        <v>0</v>
      </c>
      <c r="B1" s="2"/>
      <c r="C1" s="2"/>
      <c r="D1" s="2"/>
      <c r="E1" s="2"/>
      <c r="F1" s="2"/>
    </row>
    <row r="2" ht="30" customHeight="1" spans="1:6" x14ac:dyDescent="0.25">
      <c r="A2" s="3" t="s">
        <v>36</v>
      </c>
      <c r="B2" s="3"/>
      <c r="C2" s="3"/>
      <c r="D2" s="3"/>
      <c r="E2" s="3"/>
      <c r="F2" s="3"/>
    </row>
    <row r="3" ht="20" customHeight="1" spans="1:6" x14ac:dyDescent="0.25">
      <c r="A3" s="4" t="s">
        <v>37</v>
      </c>
      <c r="B3" s="4"/>
      <c r="C3" s="4"/>
      <c r="D3" s="4"/>
      <c r="E3" s="4"/>
      <c r="F3" s="4"/>
    </row>
    <row r="4" ht="8" customHeight="1" x14ac:dyDescent="0.25"/>
    <row r="5" ht="28" customHeight="1" spans="1:6" x14ac:dyDescent="0.25">
      <c r="A5" s="5" t="s">
        <v>38</v>
      </c>
      <c r="B5" s="5" t="s">
        <v>3</v>
      </c>
      <c r="C5" s="5" t="s">
        <v>39</v>
      </c>
      <c r="D5" s="6" t="s">
        <v>7</v>
      </c>
      <c r="E5" s="5" t="s">
        <v>40</v>
      </c>
      <c r="F5" s="5" t="s">
        <v>41</v>
      </c>
    </row>
    <row r="6" spans="1:6" x14ac:dyDescent="0.25">
      <c r="A6" s="7" t="s">
        <v>42</v>
      </c>
      <c r="B6" s="7" t="s">
        <v>10</v>
      </c>
      <c r="C6" s="7" t="s">
        <v>43</v>
      </c>
      <c r="D6" s="8">
        <v>62500</v>
      </c>
      <c r="E6" s="7" t="s">
        <v>44</v>
      </c>
      <c r="F6" s="7" t="s">
        <v>45</v>
      </c>
    </row>
    <row r="7" spans="1:6" x14ac:dyDescent="0.25">
      <c r="A7" s="9" t="s">
        <v>46</v>
      </c>
      <c r="B7" s="9" t="s">
        <v>16</v>
      </c>
      <c r="C7" s="9" t="s">
        <v>47</v>
      </c>
      <c r="D7" s="10">
        <v>18750</v>
      </c>
      <c r="E7" s="9" t="s">
        <v>48</v>
      </c>
      <c r="F7" s="9" t="s">
        <v>45</v>
      </c>
    </row>
    <row r="8" spans="1:6" x14ac:dyDescent="0.25">
      <c r="A8" s="7" t="s">
        <v>49</v>
      </c>
      <c r="B8" s="7" t="s">
        <v>21</v>
      </c>
      <c r="C8" s="7" t="s">
        <v>50</v>
      </c>
      <c r="D8" s="8">
        <v>25000</v>
      </c>
      <c r="E8" s="7" t="s">
        <v>51</v>
      </c>
      <c r="F8" s="7" t="s">
        <v>52</v>
      </c>
    </row>
    <row r="9" spans="1:6" x14ac:dyDescent="0.25">
      <c r="A9" s="9" t="s">
        <v>53</v>
      </c>
      <c r="B9" s="9" t="s">
        <v>10</v>
      </c>
      <c r="C9" s="9" t="s">
        <v>54</v>
      </c>
      <c r="D9" s="10">
        <v>62500</v>
      </c>
      <c r="E9" s="9" t="s">
        <v>55</v>
      </c>
      <c r="F9" s="9" t="s">
        <v>56</v>
      </c>
    </row>
    <row r="11" ht="24" customHeight="1" spans="1:6" x14ac:dyDescent="0.25">
      <c r="A11" s="11" t="s">
        <v>35</v>
      </c>
      <c r="B11" s="11"/>
      <c r="C11" s="11"/>
      <c r="D11" s="11"/>
      <c r="E11" s="11"/>
      <c r="F11" s="11"/>
    </row>
  </sheetData>
  <mergeCells count="4">
    <mergeCell ref="A1:F1"/>
    <mergeCell ref="A2:F2"/>
    <mergeCell ref="A3:F3"/>
    <mergeCell ref="A11:F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74A45"/>
  </sheetPr>
  <dimension ref="A1:H12"/>
  <sheetFormatPr defaultRowHeight="15" outlineLevelRow="0" outlineLevelCol="0" x14ac:dyDescent="55"/>
  <cols>
    <col min="1" max="1" width="14" customWidth="1"/>
    <col min="2" max="2" width="22" customWidth="1"/>
    <col min="3" max="4" width="14" style="1" customWidth="1"/>
    <col min="5" max="5" width="14" style="12" customWidth="1"/>
    <col min="6" max="8" width="14" customWidth="1"/>
  </cols>
  <sheetData>
    <row r="1" ht="28" customHeight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ht="30" customHeight="1" spans="1:8" x14ac:dyDescent="0.25">
      <c r="A2" s="14" t="s">
        <v>57</v>
      </c>
      <c r="B2" s="14"/>
      <c r="C2" s="14"/>
      <c r="D2" s="14"/>
      <c r="E2" s="14"/>
      <c r="F2" s="14"/>
      <c r="G2" s="14"/>
      <c r="H2" s="14"/>
    </row>
    <row r="3" ht="20" customHeight="1" spans="1:8" x14ac:dyDescent="0.25">
      <c r="A3" s="15" t="s">
        <v>58</v>
      </c>
      <c r="B3" s="15"/>
      <c r="C3" s="15"/>
      <c r="D3" s="15"/>
      <c r="E3" s="15"/>
      <c r="F3" s="15"/>
      <c r="G3" s="15"/>
      <c r="H3" s="15"/>
    </row>
    <row r="4" ht="8" customHeight="1" x14ac:dyDescent="0.25"/>
    <row r="5" ht="28" customHeight="1" spans="1:8" x14ac:dyDescent="0.25">
      <c r="A5" s="5" t="s">
        <v>3</v>
      </c>
      <c r="B5" s="5" t="s">
        <v>4</v>
      </c>
      <c r="C5" s="6" t="s">
        <v>59</v>
      </c>
      <c r="D5" s="6" t="s">
        <v>60</v>
      </c>
      <c r="E5" s="16" t="s">
        <v>61</v>
      </c>
      <c r="F5" s="5" t="s">
        <v>62</v>
      </c>
      <c r="G5" s="5" t="s">
        <v>63</v>
      </c>
      <c r="H5" s="5" t="s">
        <v>9</v>
      </c>
    </row>
    <row r="6" spans="1:8" x14ac:dyDescent="0.25">
      <c r="A6" s="7" t="s">
        <v>10</v>
      </c>
      <c r="B6" s="7" t="s">
        <v>11</v>
      </c>
      <c r="C6" s="8">
        <v>62500</v>
      </c>
      <c r="D6" s="8">
        <f>SUMIF('Payments Received'!B:B,"INV-4001",'Payments Received'!D:D)</f>
      </c>
      <c r="E6" s="17">
        <f>D6-C6</f>
      </c>
      <c r="F6" s="7">
        <f>COUNTIF('Payments Received'!B:B,"INV-4001")</f>
      </c>
      <c r="G6" s="7">
        <f>IF(D6&gt;=C6,0,TODAY()-DATEVALUE("2026-02-14"))</f>
      </c>
      <c r="H6" s="7">
        <f>IF(F6&gt;1,"DUPLICATE",IF(D6=0,"MISSING",IF(ABS(E6)&gt;1,"MISMATCH","OK")))</f>
      </c>
    </row>
    <row r="7" spans="1:8" x14ac:dyDescent="0.25">
      <c r="A7" s="9" t="s">
        <v>16</v>
      </c>
      <c r="B7" s="9" t="s">
        <v>17</v>
      </c>
      <c r="C7" s="10">
        <v>18750</v>
      </c>
      <c r="D7" s="10">
        <f>SUMIF('Payments Received'!B:B,"INV-4002",'Payments Received'!D:D)</f>
      </c>
      <c r="E7" s="18">
        <f>D7-C7</f>
      </c>
      <c r="F7" s="9">
        <f>COUNTIF('Payments Received'!B:B,"INV-4002")</f>
      </c>
      <c r="G7" s="9">
        <f>IF(D7&gt;=C7,0,TODAY()-DATEVALUE("2026-02-21"))</f>
      </c>
      <c r="H7" s="9">
        <f>IF(F7&gt;1,"DUPLICATE",IF(D7=0,"MISSING",IF(ABS(E7)&gt;1,"MISMATCH","OK")))</f>
      </c>
    </row>
    <row r="8" spans="1:8" x14ac:dyDescent="0.25">
      <c r="A8" s="7" t="s">
        <v>21</v>
      </c>
      <c r="B8" s="7" t="s">
        <v>22</v>
      </c>
      <c r="C8" s="8">
        <v>30000</v>
      </c>
      <c r="D8" s="8">
        <f>SUMIF('Payments Received'!B:B,"INV-4003",'Payments Received'!D:D)</f>
      </c>
      <c r="E8" s="17">
        <f>D8-C8</f>
      </c>
      <c r="F8" s="7">
        <f>COUNTIF('Payments Received'!B:B,"INV-4003")</f>
      </c>
      <c r="G8" s="7">
        <f>IF(D8&gt;=C8,0,TODAY()-DATEVALUE("2026-03-07"))</f>
      </c>
      <c r="H8" s="7">
        <f>IF(F8&gt;1,"DUPLICATE",IF(D8=0,"MISSING",IF(ABS(E8)&gt;1,"MISMATCH","OK")))</f>
      </c>
    </row>
    <row r="9" spans="1:8" x14ac:dyDescent="0.25">
      <c r="A9" s="9" t="s">
        <v>26</v>
      </c>
      <c r="B9" s="9" t="s">
        <v>11</v>
      </c>
      <c r="C9" s="10">
        <v>62500</v>
      </c>
      <c r="D9" s="10">
        <f>SUMIF('Payments Received'!B:B,"INV-4004",'Payments Received'!D:D)</f>
      </c>
      <c r="E9" s="18">
        <f>D9-C9</f>
      </c>
      <c r="F9" s="9">
        <f>COUNTIF('Payments Received'!B:B,"INV-4004")</f>
      </c>
      <c r="G9" s="9">
        <f>IF(D9&gt;=C9,0,TODAY()-DATEVALUE("2026-03-30"))</f>
      </c>
      <c r="H9" s="9">
        <f>IF(F9&gt;1,"DUPLICATE",IF(D9=0,"MISSING",IF(ABS(E9)&gt;1,"MISMATCH","OK")))</f>
      </c>
    </row>
    <row r="10" spans="1:8" x14ac:dyDescent="0.25">
      <c r="A10" s="7" t="s">
        <v>30</v>
      </c>
      <c r="B10" s="7" t="s">
        <v>31</v>
      </c>
      <c r="C10" s="8">
        <v>15000</v>
      </c>
      <c r="D10" s="8">
        <f>SUMIF('Payments Received'!B:B,"INV-4005",'Payments Received'!D:D)</f>
      </c>
      <c r="E10" s="17">
        <f>D10-C10</f>
      </c>
      <c r="F10" s="7">
        <f>COUNTIF('Payments Received'!B:B,"INV-4005")</f>
      </c>
      <c r="G10" s="7">
        <f>IF(D10&gt;=C10,0,TODAY()-DATEVALUE("2026-03-31"))</f>
      </c>
      <c r="H10" s="7">
        <f>IF(F10&gt;1,"DUPLICATE",IF(D10=0,"MISSING",IF(ABS(E10)&gt;1,"MISMATCH","OK")))</f>
      </c>
    </row>
    <row r="12" ht="24" customHeight="1" spans="1:8" x14ac:dyDescent="0.25">
      <c r="A12" s="11" t="s">
        <v>35</v>
      </c>
      <c r="B12" s="11"/>
      <c r="C12" s="11"/>
      <c r="D12" s="11"/>
      <c r="E12" s="11"/>
      <c r="F12" s="11"/>
      <c r="G12" s="11"/>
      <c r="H12" s="11"/>
    </row>
  </sheetData>
  <mergeCells count="4">
    <mergeCell ref="A1:H1"/>
    <mergeCell ref="A2:H2"/>
    <mergeCell ref="A3:H3"/>
    <mergeCell ref="A12:H12"/>
  </mergeCells>
  <conditionalFormatting sqref="H6:H10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conditionalFormatting sqref="H6:H10">
    <cfRule type="cellIs" dxfId="4" priority="1" operator="equal">
      <formula>"DUPLICATE"</formula>
    </cfRule>
    <cfRule type="cellIs" dxfId="5" priority="2" operator="equal">
      <formula>"MISMATCH"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Invoices</vt:lpstr>
      <vt:lpstr>Payments Received</vt:lpstr>
      <vt:lpstr>Reconciliation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